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/>
  <mc:AlternateContent xmlns:mc="http://schemas.openxmlformats.org/markup-compatibility/2006">
    <mc:Choice Requires="x15">
      <x15ac:absPath xmlns:x15ac="http://schemas.microsoft.com/office/spreadsheetml/2010/11/ac" url="https://southarts.sharepoint.com/Shared Documents/Jazz Road/Communications/2022 - Jazz Road Tours relaunch/2022 - Applicant Templates/"/>
    </mc:Choice>
  </mc:AlternateContent>
  <xr:revisionPtr revIDLastSave="60" documentId="8_{B56B1AE9-6062-4A5B-A38A-430A652B4E1B}" xr6:coauthVersionLast="47" xr6:coauthVersionMax="47" xr10:uidLastSave="{7792EA65-CB9F-324E-BA0A-7A1701E7B58C}"/>
  <bookViews>
    <workbookView xWindow="0" yWindow="0" windowWidth="28800" windowHeight="18000" activeTab="1" xr2:uid="{00000000-000D-0000-FFFF-FFFF00000000}"/>
  </bookViews>
  <sheets>
    <sheet name="Expenses and Earnings" sheetId="1" r:id="rId1"/>
    <sheet name="Projected Expenses by Catego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I32" i="1"/>
  <c r="H32" i="1"/>
  <c r="G32" i="1"/>
  <c r="F32" i="1"/>
  <c r="E32" i="1"/>
  <c r="D32" i="1"/>
  <c r="C32" i="1"/>
  <c r="C39" i="1" s="1"/>
  <c r="C51" i="1" s="1"/>
  <c r="B32" i="1"/>
  <c r="C38" i="1" s="1"/>
  <c r="J31" i="1"/>
  <c r="J30" i="1"/>
  <c r="J29" i="1"/>
  <c r="J28" i="1"/>
  <c r="J27" i="1"/>
  <c r="J26" i="1"/>
  <c r="J25" i="1"/>
  <c r="J24" i="1"/>
  <c r="J23" i="1"/>
  <c r="J22" i="1"/>
  <c r="J32" i="1" s="1"/>
  <c r="F15" i="1"/>
  <c r="C42" i="1" s="1"/>
  <c r="E15" i="1"/>
  <c r="C54" i="1" s="1"/>
  <c r="C45" i="1" l="1"/>
  <c r="C41" i="1"/>
  <c r="C44" i="1" s="1"/>
  <c r="C53" i="1"/>
  <c r="C50" i="1" l="1"/>
</calcChain>
</file>

<file path=xl/sharedStrings.xml><?xml version="1.0" encoding="utf-8"?>
<sst xmlns="http://schemas.openxmlformats.org/spreadsheetml/2006/main" count="94" uniqueCount="63">
  <si>
    <t>Do not chage anything in pink or you will mess up the formulas!</t>
  </si>
  <si>
    <t>Date</t>
  </si>
  <si>
    <t>City</t>
  </si>
  <si>
    <t>State</t>
  </si>
  <si>
    <t>Venue</t>
  </si>
  <si>
    <t>Projected</t>
  </si>
  <si>
    <t>Actual</t>
  </si>
  <si>
    <t>Thurs Nov 30</t>
  </si>
  <si>
    <t>Tour Kick Off Party at home in Atlanta</t>
  </si>
  <si>
    <t>GA</t>
  </si>
  <si>
    <t>House Concert</t>
  </si>
  <si>
    <t>TN</t>
  </si>
  <si>
    <t>Farmers Market</t>
  </si>
  <si>
    <t>Coco Cafe</t>
  </si>
  <si>
    <t>Sweet P's BBQ &amp; Soul House</t>
  </si>
  <si>
    <t>NC</t>
  </si>
  <si>
    <t>French Broad Brewery</t>
  </si>
  <si>
    <t>Tues Dec 5</t>
  </si>
  <si>
    <t>ArtSpace Gallery</t>
  </si>
  <si>
    <t>Zoe's Coffee</t>
  </si>
  <si>
    <t>Thurs Dec 7</t>
  </si>
  <si>
    <t>SC</t>
  </si>
  <si>
    <t>El Burrito</t>
  </si>
  <si>
    <t>Smile's Acoustic Cafe</t>
  </si>
  <si>
    <t>Roasted Cafe &amp; Lounge</t>
  </si>
  <si>
    <t>Travel Day</t>
  </si>
  <si>
    <t>Go Back Home</t>
  </si>
  <si>
    <t>Projected $$$</t>
  </si>
  <si>
    <t>Food</t>
  </si>
  <si>
    <t>Lodging</t>
  </si>
  <si>
    <t xml:space="preserve">Gas  </t>
  </si>
  <si>
    <t>BKFST Projected</t>
  </si>
  <si>
    <t>BKFST Actual</t>
  </si>
  <si>
    <t>Lunch Projected</t>
  </si>
  <si>
    <t>Lunch Actual</t>
  </si>
  <si>
    <t>Dinner Projected</t>
  </si>
  <si>
    <t>Dinner Actual</t>
  </si>
  <si>
    <t>Lodging Projected</t>
  </si>
  <si>
    <t>Lodging Actual</t>
  </si>
  <si>
    <t>Gas Projected</t>
  </si>
  <si>
    <t>Gas Actual</t>
  </si>
  <si>
    <t>Figures below are all formulas. You should not have to edit anything below this row.</t>
  </si>
  <si>
    <t>Profit &amp; Loss</t>
  </si>
  <si>
    <t>Total Projected  Expenses</t>
  </si>
  <si>
    <t>Total Actual Expenses</t>
  </si>
  <si>
    <t>Projected Gross Revenue</t>
  </si>
  <si>
    <t>Actual Gross Revenue</t>
  </si>
  <si>
    <t>Projected Net PROFIT</t>
  </si>
  <si>
    <t>Actual Net PROFIT</t>
  </si>
  <si>
    <t>Percentage of Earnings Toward Expenses</t>
  </si>
  <si>
    <t>Projected % of Expenses</t>
  </si>
  <si>
    <t>Actual %</t>
  </si>
  <si>
    <t>If then scenarios:</t>
  </si>
  <si>
    <t>This is how much my expenses should be if I spend 30% of my Earnings:</t>
  </si>
  <si>
    <t>This is how much my expenses should be if I spend 40% of my Earnings:</t>
  </si>
  <si>
    <t>Gas</t>
  </si>
  <si>
    <t>$5 per hour</t>
  </si>
  <si>
    <t>$75 per night</t>
  </si>
  <si>
    <t>$35 per day per person</t>
  </si>
  <si>
    <t>CIty</t>
  </si>
  <si>
    <t>Lighting</t>
  </si>
  <si>
    <t>Sound</t>
  </si>
  <si>
    <t>Backline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</si>
</sst>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mmm\ d"/>
    <numFmt numFmtId="165" formatCode="dddd\ mmm\ d"/>
    <numFmt numFmtId="166" formatCode="dddd&quot;, &quot;mmmm&quot; &quot;d&quot;, &quot;yyyy"/>
  </numFmts>
  <fonts count="8" x14ac:knownFonts="1">
    <font>
      <sz val="10"/>
      <color indexed="8"/>
      <name val="Arial"/>
    </font>
    <font>
      <b/>
      <sz val="10"/>
      <color indexed="8"/>
      <name val="Arial"/>
    </font>
    <font>
      <b/>
      <sz val="10"/>
      <color indexed="11"/>
      <name val="Arial"/>
    </font>
    <font>
      <sz val="10"/>
      <color indexed="11"/>
      <name val="Arial"/>
    </font>
    <font>
      <b/>
      <i/>
      <sz val="10"/>
      <color indexed="8"/>
      <name val="Arial"/>
    </font>
    <font>
      <b/>
      <sz val="18"/>
      <color indexed="8"/>
      <name val="Arial"/>
    </font>
    <font>
      <b/>
      <i/>
      <sz val="12"/>
      <color indexed="11"/>
      <name val="Arial"/>
    </font>
    <font>
      <i/>
      <sz val="10"/>
      <color indexed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1" fillId="2" borderId="2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3" borderId="2" xfId="0" applyFont="1" applyFill="1" applyBorder="1" applyAlignment="1"/>
    <xf numFmtId="49" fontId="2" fillId="0" borderId="6" xfId="0" applyNumberFormat="1" applyFont="1" applyBorder="1" applyAlignment="1"/>
    <xf numFmtId="49" fontId="2" fillId="0" borderId="7" xfId="0" applyNumberFormat="1" applyFont="1" applyBorder="1" applyAlignment="1"/>
    <xf numFmtId="49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3" borderId="7" xfId="0" applyFont="1" applyFill="1" applyBorder="1" applyAlignment="1"/>
    <xf numFmtId="49" fontId="4" fillId="0" borderId="6" xfId="0" applyNumberFormat="1" applyFont="1" applyBorder="1" applyAlignment="1">
      <alignment horizontal="right"/>
    </xf>
    <xf numFmtId="49" fontId="4" fillId="4" borderId="7" xfId="0" applyNumberFormat="1" applyFont="1" applyFill="1" applyBorder="1" applyAlignment="1">
      <alignment horizontal="left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/>
    <xf numFmtId="0" fontId="4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/>
    <xf numFmtId="164" fontId="0" fillId="5" borderId="6" xfId="0" applyNumberFormat="1" applyFont="1" applyFill="1" applyBorder="1" applyAlignment="1">
      <alignment horizontal="right"/>
    </xf>
    <xf numFmtId="49" fontId="0" fillId="5" borderId="7" xfId="0" applyNumberFormat="1" applyFont="1" applyFill="1" applyBorder="1" applyAlignment="1">
      <alignment horizontal="left"/>
    </xf>
    <xf numFmtId="49" fontId="0" fillId="5" borderId="7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49" fontId="0" fillId="4" borderId="7" xfId="0" applyNumberFormat="1" applyFont="1" applyFill="1" applyBorder="1" applyAlignment="1">
      <alignment wrapText="1"/>
    </xf>
    <xf numFmtId="0" fontId="0" fillId="0" borderId="8" xfId="0" applyFont="1" applyBorder="1" applyAlignment="1"/>
    <xf numFmtId="49" fontId="0" fillId="5" borderId="7" xfId="0" applyNumberFormat="1" applyFont="1" applyFill="1" applyBorder="1" applyAlignment="1">
      <alignment wrapText="1"/>
    </xf>
    <xf numFmtId="49" fontId="0" fillId="0" borderId="6" xfId="0" applyNumberFormat="1" applyFont="1" applyBorder="1" applyAlignment="1">
      <alignment horizontal="right"/>
    </xf>
    <xf numFmtId="49" fontId="0" fillId="5" borderId="7" xfId="0" applyNumberFormat="1" applyFont="1" applyFill="1" applyBorder="1" applyAlignment="1"/>
    <xf numFmtId="0" fontId="0" fillId="5" borderId="8" xfId="0" applyFont="1" applyFill="1" applyBorder="1" applyAlignment="1"/>
    <xf numFmtId="49" fontId="0" fillId="0" borderId="7" xfId="0" applyNumberFormat="1" applyFont="1" applyBorder="1" applyAlignment="1"/>
    <xf numFmtId="165" fontId="0" fillId="5" borderId="6" xfId="0" applyNumberFormat="1" applyFont="1" applyFill="1" applyBorder="1" applyAlignment="1"/>
    <xf numFmtId="0" fontId="1" fillId="5" borderId="10" xfId="0" applyFont="1" applyFill="1" applyBorder="1" applyAlignment="1">
      <alignment horizontal="right"/>
    </xf>
    <xf numFmtId="0" fontId="1" fillId="5" borderId="10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49" fontId="2" fillId="0" borderId="12" xfId="0" applyNumberFormat="1" applyFont="1" applyBorder="1" applyAlignment="1">
      <alignment horizontal="right"/>
    </xf>
    <xf numFmtId="0" fontId="2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166" fontId="0" fillId="0" borderId="14" xfId="0" applyNumberFormat="1" applyFont="1" applyBorder="1" applyAlignment="1"/>
    <xf numFmtId="0" fontId="0" fillId="0" borderId="14" xfId="0" applyFont="1" applyBorder="1" applyAlignment="1"/>
    <xf numFmtId="166" fontId="0" fillId="0" borderId="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3" borderId="9" xfId="0" applyFont="1" applyFill="1" applyBorder="1" applyAlignment="1"/>
    <xf numFmtId="0" fontId="0" fillId="0" borderId="21" xfId="0" applyFont="1" applyBorder="1" applyAlignment="1"/>
    <xf numFmtId="49" fontId="2" fillId="4" borderId="22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0" borderId="2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24" xfId="0" applyFont="1" applyBorder="1" applyAlignment="1"/>
    <xf numFmtId="0" fontId="0" fillId="0" borderId="25" xfId="0" applyFont="1" applyBorder="1" applyAlignment="1"/>
    <xf numFmtId="0" fontId="1" fillId="0" borderId="12" xfId="0" applyFont="1" applyBorder="1" applyAlignment="1">
      <alignment horizontal="right"/>
    </xf>
    <xf numFmtId="0" fontId="0" fillId="0" borderId="26" xfId="0" applyFont="1" applyBorder="1" applyAlignment="1"/>
    <xf numFmtId="165" fontId="0" fillId="0" borderId="6" xfId="0" applyNumberFormat="1" applyFont="1" applyBorder="1" applyAlignment="1"/>
    <xf numFmtId="0" fontId="0" fillId="0" borderId="27" xfId="0" applyFont="1" applyBorder="1" applyAlignment="1"/>
    <xf numFmtId="0" fontId="2" fillId="2" borderId="23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166" fontId="0" fillId="0" borderId="21" xfId="0" applyNumberFormat="1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166" fontId="0" fillId="3" borderId="6" xfId="0" applyNumberFormat="1" applyFont="1" applyFill="1" applyBorder="1" applyAlignment="1"/>
    <xf numFmtId="49" fontId="0" fillId="0" borderId="14" xfId="0" applyNumberFormat="1" applyFont="1" applyBorder="1" applyAlignment="1"/>
    <xf numFmtId="0" fontId="3" fillId="0" borderId="14" xfId="0" applyFont="1" applyBorder="1" applyAlignment="1">
      <alignment horizontal="center"/>
    </xf>
    <xf numFmtId="49" fontId="5" fillId="0" borderId="4" xfId="0" applyNumberFormat="1" applyFont="1" applyBorder="1" applyAlignment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/>
    <xf numFmtId="0" fontId="2" fillId="0" borderId="21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0" fontId="2" fillId="2" borderId="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0" fillId="0" borderId="30" xfId="0" applyFont="1" applyBorder="1" applyAlignment="1"/>
    <xf numFmtId="49" fontId="0" fillId="0" borderId="4" xfId="0" applyNumberFormat="1" applyFont="1" applyBorder="1" applyAlignment="1"/>
    <xf numFmtId="49" fontId="3" fillId="4" borderId="5" xfId="0" applyNumberFormat="1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3" fillId="0" borderId="5" xfId="0" applyNumberFormat="1" applyFont="1" applyBorder="1" applyAlignment="1"/>
    <xf numFmtId="0" fontId="3" fillId="2" borderId="7" xfId="0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0" fillId="0" borderId="0" xfId="0" applyNumberFormat="1" applyFont="1" applyAlignment="1"/>
    <xf numFmtId="49" fontId="1" fillId="0" borderId="4" xfId="0" applyNumberFormat="1" applyFont="1" applyBorder="1" applyAlignment="1"/>
    <xf numFmtId="49" fontId="7" fillId="0" borderId="4" xfId="0" applyNumberFormat="1" applyFont="1" applyBorder="1" applyAlignment="1"/>
    <xf numFmtId="49" fontId="2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0" fontId="0" fillId="0" borderId="20" xfId="0" applyFont="1" applyBorder="1" applyAlignment="1"/>
    <xf numFmtId="49" fontId="3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9999"/>
      <rgbColor rgb="FFAAAAAA"/>
      <rgbColor rgb="FF0000FF"/>
      <rgbColor rgb="FFFFFFFF"/>
      <rgbColor rgb="FFF3F3F3"/>
      <rgbColor rgb="FF4A86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7"/>
  <sheetViews>
    <sheetView showGridLines="0" workbookViewId="0">
      <selection activeCell="B13" sqref="B13"/>
    </sheetView>
  </sheetViews>
  <sheetFormatPr baseColWidth="10" defaultColWidth="12.6640625" defaultRowHeight="15.75" customHeight="1" x14ac:dyDescent="0.15"/>
  <cols>
    <col min="1" max="1" width="12.6640625" style="1" customWidth="1"/>
    <col min="2" max="2" width="17.33203125" style="1" customWidth="1"/>
    <col min="3" max="3" width="13.33203125" style="1" customWidth="1"/>
    <col min="4" max="27" width="12.6640625" style="1" customWidth="1"/>
    <col min="28" max="16384" width="12.6640625" style="1"/>
  </cols>
  <sheetData>
    <row r="1" spans="1:26" ht="15.75" customHeight="1" x14ac:dyDescent="0.15">
      <c r="A1" s="2" t="s">
        <v>0</v>
      </c>
      <c r="B1" s="3"/>
      <c r="C1" s="3"/>
      <c r="D1" s="3"/>
      <c r="E1" s="4"/>
      <c r="F1" s="4"/>
      <c r="G1" s="4"/>
      <c r="H1" s="5"/>
      <c r="I1" s="6"/>
      <c r="J1" s="6"/>
      <c r="K1" s="7"/>
      <c r="L1" s="8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/>
      <c r="H2" s="5"/>
      <c r="I2" s="6"/>
      <c r="J2" s="6"/>
      <c r="K2" s="7"/>
      <c r="L2" s="13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.75" customHeight="1" x14ac:dyDescent="0.15">
      <c r="A3" s="14" t="s">
        <v>7</v>
      </c>
      <c r="B3" s="15" t="s">
        <v>8</v>
      </c>
      <c r="C3" s="16" t="s">
        <v>9</v>
      </c>
      <c r="D3" s="17" t="s">
        <v>4</v>
      </c>
      <c r="E3" s="18">
        <v>400</v>
      </c>
      <c r="F3" s="19"/>
      <c r="G3" s="20"/>
      <c r="H3" s="5"/>
      <c r="I3" s="6"/>
      <c r="J3" s="6"/>
      <c r="K3" s="7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15">
      <c r="A4" s="21" t="s">
        <v>1</v>
      </c>
      <c r="B4" s="22" t="s">
        <v>2</v>
      </c>
      <c r="C4" s="23" t="s">
        <v>11</v>
      </c>
      <c r="D4" s="23" t="s">
        <v>10</v>
      </c>
      <c r="E4" s="24">
        <v>300</v>
      </c>
      <c r="F4" s="25"/>
      <c r="G4" s="20"/>
      <c r="H4" s="5"/>
      <c r="I4" s="6"/>
      <c r="J4" s="6"/>
      <c r="K4" s="7"/>
      <c r="L4" s="13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15">
      <c r="A5" s="26" t="s">
        <v>1</v>
      </c>
      <c r="B5" s="27" t="s">
        <v>2</v>
      </c>
      <c r="C5" s="28" t="s">
        <v>11</v>
      </c>
      <c r="D5" s="28" t="s">
        <v>12</v>
      </c>
      <c r="E5" s="29">
        <v>150</v>
      </c>
      <c r="F5" s="19"/>
      <c r="G5" s="30"/>
      <c r="H5" s="5"/>
      <c r="I5" s="6"/>
      <c r="J5" s="6"/>
      <c r="K5" s="7"/>
      <c r="L5" s="13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15">
      <c r="A6" s="21" t="s">
        <v>1</v>
      </c>
      <c r="B6" s="22" t="s">
        <v>2</v>
      </c>
      <c r="C6" s="23" t="s">
        <v>11</v>
      </c>
      <c r="D6" s="23" t="s">
        <v>13</v>
      </c>
      <c r="E6" s="24">
        <v>75</v>
      </c>
      <c r="F6" s="25"/>
      <c r="G6" s="30"/>
      <c r="H6" s="5"/>
      <c r="I6" s="6"/>
      <c r="J6" s="6"/>
      <c r="K6" s="7"/>
      <c r="L6" s="13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 x14ac:dyDescent="0.15">
      <c r="A7" s="26" t="s">
        <v>1</v>
      </c>
      <c r="B7" s="27" t="s">
        <v>2</v>
      </c>
      <c r="C7" s="28" t="s">
        <v>11</v>
      </c>
      <c r="D7" s="31" t="s">
        <v>14</v>
      </c>
      <c r="E7" s="29">
        <v>250</v>
      </c>
      <c r="F7" s="32"/>
      <c r="G7" s="30"/>
      <c r="H7" s="5"/>
      <c r="I7" s="6"/>
      <c r="J7" s="6"/>
      <c r="K7" s="7"/>
      <c r="L7" s="13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 x14ac:dyDescent="0.15">
      <c r="A8" s="21" t="s">
        <v>1</v>
      </c>
      <c r="B8" s="22" t="s">
        <v>2</v>
      </c>
      <c r="C8" s="23" t="s">
        <v>15</v>
      </c>
      <c r="D8" s="33" t="s">
        <v>16</v>
      </c>
      <c r="E8" s="24">
        <v>100</v>
      </c>
      <c r="F8" s="25"/>
      <c r="G8" s="30"/>
      <c r="H8" s="5"/>
      <c r="I8" s="6"/>
      <c r="J8" s="6"/>
      <c r="K8" s="7"/>
      <c r="L8" s="13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 x14ac:dyDescent="0.15">
      <c r="A9" s="34" t="s">
        <v>1</v>
      </c>
      <c r="B9" s="27" t="s">
        <v>2</v>
      </c>
      <c r="C9" s="28" t="s">
        <v>15</v>
      </c>
      <c r="D9" s="31" t="s">
        <v>18</v>
      </c>
      <c r="E9" s="29">
        <v>250</v>
      </c>
      <c r="F9" s="32"/>
      <c r="G9" s="20"/>
      <c r="H9" s="5"/>
      <c r="I9" s="6"/>
      <c r="J9" s="6"/>
      <c r="K9" s="7"/>
      <c r="L9" s="13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15">
      <c r="A10" s="21" t="s">
        <v>1</v>
      </c>
      <c r="B10" s="22" t="s">
        <v>2</v>
      </c>
      <c r="C10" s="23" t="s">
        <v>15</v>
      </c>
      <c r="D10" s="35" t="s">
        <v>19</v>
      </c>
      <c r="E10" s="24">
        <v>250</v>
      </c>
      <c r="F10" s="36"/>
      <c r="G10" s="20"/>
      <c r="H10" s="5"/>
      <c r="I10" s="6"/>
      <c r="J10" s="6"/>
      <c r="K10" s="7"/>
      <c r="L10" s="13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15">
      <c r="A11" s="34" t="s">
        <v>1</v>
      </c>
      <c r="B11" s="27" t="s">
        <v>2</v>
      </c>
      <c r="C11" s="28" t="s">
        <v>21</v>
      </c>
      <c r="D11" s="28" t="s">
        <v>22</v>
      </c>
      <c r="E11" s="29">
        <v>150</v>
      </c>
      <c r="F11" s="19"/>
      <c r="G11" s="20"/>
      <c r="H11" s="5"/>
      <c r="I11" s="6"/>
      <c r="J11" s="6"/>
      <c r="K11" s="7"/>
      <c r="L11" s="13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15">
      <c r="A12" s="21" t="s">
        <v>1</v>
      </c>
      <c r="B12" s="22" t="s">
        <v>59</v>
      </c>
      <c r="C12" s="23" t="s">
        <v>21</v>
      </c>
      <c r="D12" s="35" t="s">
        <v>23</v>
      </c>
      <c r="E12" s="24">
        <v>250</v>
      </c>
      <c r="F12" s="25"/>
      <c r="G12" s="20"/>
      <c r="H12" s="5"/>
      <c r="I12" s="6"/>
      <c r="J12" s="6"/>
      <c r="K12" s="7"/>
      <c r="L12" s="13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15">
      <c r="A13" s="26" t="s">
        <v>1</v>
      </c>
      <c r="B13" s="27" t="s">
        <v>59</v>
      </c>
      <c r="C13" s="28" t="s">
        <v>9</v>
      </c>
      <c r="D13" s="37" t="s">
        <v>24</v>
      </c>
      <c r="E13" s="29">
        <v>100</v>
      </c>
      <c r="F13" s="19"/>
      <c r="G13" s="20"/>
      <c r="H13" s="5"/>
      <c r="I13" s="6"/>
      <c r="J13" s="6"/>
      <c r="K13" s="7"/>
      <c r="L13" s="13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15">
      <c r="A14" s="38">
        <v>43079</v>
      </c>
      <c r="B14" s="35" t="s">
        <v>25</v>
      </c>
      <c r="C14" s="23" t="s">
        <v>26</v>
      </c>
      <c r="D14" s="39"/>
      <c r="E14" s="40">
        <v>0</v>
      </c>
      <c r="F14" s="41"/>
      <c r="G14" s="30"/>
      <c r="H14" s="5"/>
      <c r="I14" s="6"/>
      <c r="J14" s="6"/>
      <c r="K14" s="7"/>
      <c r="L14" s="13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15">
      <c r="A15" s="42"/>
      <c r="B15" s="43"/>
      <c r="C15" s="32"/>
      <c r="D15" s="44" t="s">
        <v>27</v>
      </c>
      <c r="E15" s="45">
        <f>SUM(E3:E14)</f>
        <v>2275</v>
      </c>
      <c r="F15" s="45">
        <f>SUM(F3:F14)</f>
        <v>0</v>
      </c>
      <c r="G15" s="30"/>
      <c r="H15" s="5"/>
      <c r="I15" s="6"/>
      <c r="J15" s="6"/>
      <c r="K15" s="7"/>
      <c r="L15" s="13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15">
      <c r="A16" s="42"/>
      <c r="B16" s="43"/>
      <c r="C16" s="43"/>
      <c r="D16" s="46"/>
      <c r="E16" s="47"/>
      <c r="F16" s="48"/>
      <c r="G16" s="49"/>
      <c r="H16" s="5"/>
      <c r="I16" s="6"/>
      <c r="J16" s="6"/>
      <c r="K16" s="7"/>
      <c r="L16" s="13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15">
      <c r="A17" s="50"/>
      <c r="B17" s="51"/>
      <c r="C17" s="51"/>
      <c r="D17" s="51"/>
      <c r="E17" s="51"/>
      <c r="F17" s="51"/>
      <c r="G17" s="51"/>
      <c r="H17" s="6"/>
      <c r="I17" s="6"/>
      <c r="J17" s="6"/>
      <c r="K17" s="7"/>
      <c r="L17" s="13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13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15">
      <c r="A19" s="55"/>
      <c r="B19" s="104" t="s">
        <v>28</v>
      </c>
      <c r="C19" s="105"/>
      <c r="D19" s="105"/>
      <c r="E19" s="105"/>
      <c r="F19" s="105"/>
      <c r="G19" s="106"/>
      <c r="H19" s="107" t="s">
        <v>29</v>
      </c>
      <c r="I19" s="106"/>
      <c r="J19" s="107" t="s">
        <v>30</v>
      </c>
      <c r="K19" s="106"/>
      <c r="L19" s="56"/>
      <c r="M19" s="5"/>
      <c r="N19" s="6"/>
      <c r="O19" s="6"/>
      <c r="P19" s="57"/>
      <c r="Q19" s="57"/>
      <c r="R19" s="57"/>
      <c r="S19" s="6"/>
      <c r="T19" s="6"/>
      <c r="U19" s="6"/>
      <c r="V19" s="6"/>
      <c r="W19" s="6"/>
      <c r="X19" s="6"/>
      <c r="Y19" s="6"/>
      <c r="Z19" s="6"/>
    </row>
    <row r="20" spans="1:26" ht="32.25" customHeight="1" x14ac:dyDescent="0.15">
      <c r="A20" s="58" t="s">
        <v>1</v>
      </c>
      <c r="B20" s="59" t="s">
        <v>31</v>
      </c>
      <c r="C20" s="59" t="s">
        <v>32</v>
      </c>
      <c r="D20" s="59" t="s">
        <v>33</v>
      </c>
      <c r="E20" s="59" t="s">
        <v>34</v>
      </c>
      <c r="F20" s="59" t="s">
        <v>35</v>
      </c>
      <c r="G20" s="59" t="s">
        <v>36</v>
      </c>
      <c r="H20" s="59" t="s">
        <v>37</v>
      </c>
      <c r="I20" s="59" t="s">
        <v>38</v>
      </c>
      <c r="J20" s="59" t="s">
        <v>39</v>
      </c>
      <c r="K20" s="59" t="s">
        <v>40</v>
      </c>
      <c r="L20" s="60"/>
      <c r="M20" s="61"/>
      <c r="N20" s="62"/>
      <c r="O20" s="63"/>
      <c r="P20" s="64"/>
      <c r="Q20" s="64"/>
      <c r="R20" s="64"/>
      <c r="S20" s="61"/>
      <c r="T20" s="62"/>
      <c r="U20" s="62"/>
      <c r="V20" s="62"/>
      <c r="W20" s="62"/>
      <c r="X20" s="62"/>
      <c r="Y20" s="62"/>
      <c r="Z20" s="62"/>
    </row>
    <row r="21" spans="1:26" ht="15.75" customHeight="1" x14ac:dyDescent="0.15">
      <c r="A21" s="34" t="s">
        <v>7</v>
      </c>
      <c r="B21" s="65">
        <v>5</v>
      </c>
      <c r="C21" s="66"/>
      <c r="D21" s="67">
        <v>15</v>
      </c>
      <c r="E21" s="66"/>
      <c r="F21" s="67">
        <v>15</v>
      </c>
      <c r="G21" s="66"/>
      <c r="H21" s="67">
        <v>0</v>
      </c>
      <c r="I21" s="66"/>
      <c r="J21" s="67">
        <v>0</v>
      </c>
      <c r="K21" s="66"/>
      <c r="L21" s="56"/>
      <c r="M21" s="5"/>
      <c r="N21" s="6"/>
      <c r="O21" s="7"/>
      <c r="P21" s="43"/>
      <c r="Q21" s="43"/>
      <c r="R21" s="43"/>
      <c r="S21" s="5"/>
      <c r="T21" s="6"/>
      <c r="U21" s="6"/>
      <c r="V21" s="6"/>
      <c r="W21" s="6"/>
      <c r="X21" s="6"/>
      <c r="Y21" s="6"/>
      <c r="Z21" s="6"/>
    </row>
    <row r="22" spans="1:26" ht="15.75" customHeight="1" x14ac:dyDescent="0.15">
      <c r="A22" s="26">
        <v>43070</v>
      </c>
      <c r="B22" s="65">
        <v>5</v>
      </c>
      <c r="C22" s="66"/>
      <c r="D22" s="67">
        <v>15</v>
      </c>
      <c r="E22" s="66"/>
      <c r="F22" s="67">
        <v>15</v>
      </c>
      <c r="G22" s="66"/>
      <c r="H22" s="67">
        <v>0</v>
      </c>
      <c r="I22" s="66"/>
      <c r="J22" s="67">
        <f t="shared" ref="J22:J25" si="0">2*5</f>
        <v>10</v>
      </c>
      <c r="K22" s="66"/>
      <c r="L22" s="56"/>
      <c r="M22" s="68"/>
      <c r="N22" s="57"/>
      <c r="O22" s="7"/>
      <c r="P22" s="43"/>
      <c r="Q22" s="43"/>
      <c r="R22" s="43"/>
      <c r="S22" s="5"/>
      <c r="T22" s="6"/>
      <c r="U22" s="6"/>
      <c r="V22" s="6"/>
      <c r="W22" s="6"/>
      <c r="X22" s="6"/>
      <c r="Y22" s="6"/>
      <c r="Z22" s="6"/>
    </row>
    <row r="23" spans="1:26" ht="15.75" customHeight="1" x14ac:dyDescent="0.15">
      <c r="A23" s="26">
        <v>43071</v>
      </c>
      <c r="B23" s="65">
        <v>5</v>
      </c>
      <c r="C23" s="66"/>
      <c r="D23" s="67">
        <v>15</v>
      </c>
      <c r="E23" s="66"/>
      <c r="F23" s="67">
        <v>15</v>
      </c>
      <c r="G23" s="66"/>
      <c r="H23" s="67">
        <v>75</v>
      </c>
      <c r="I23" s="66"/>
      <c r="J23" s="67">
        <f t="shared" si="0"/>
        <v>10</v>
      </c>
      <c r="K23" s="66"/>
      <c r="L23" s="56"/>
      <c r="M23" s="43"/>
      <c r="N23" s="43"/>
      <c r="O23" s="69"/>
      <c r="P23" s="43"/>
      <c r="Q23" s="43"/>
      <c r="R23" s="43"/>
      <c r="S23" s="5"/>
      <c r="T23" s="6"/>
      <c r="U23" s="6"/>
      <c r="V23" s="6"/>
      <c r="W23" s="6"/>
      <c r="X23" s="6"/>
      <c r="Y23" s="6"/>
      <c r="Z23" s="6"/>
    </row>
    <row r="24" spans="1:26" ht="15.75" customHeight="1" x14ac:dyDescent="0.15">
      <c r="A24" s="26">
        <v>43072</v>
      </c>
      <c r="B24" s="65">
        <v>5</v>
      </c>
      <c r="C24" s="66"/>
      <c r="D24" s="67">
        <v>15</v>
      </c>
      <c r="E24" s="66"/>
      <c r="F24" s="67">
        <v>15</v>
      </c>
      <c r="G24" s="70"/>
      <c r="H24" s="67">
        <v>40</v>
      </c>
      <c r="I24" s="66"/>
      <c r="J24" s="67">
        <f t="shared" ref="J24:J27" si="1">3*5</f>
        <v>15</v>
      </c>
      <c r="K24" s="66"/>
      <c r="L24" s="56"/>
      <c r="M24" s="71"/>
      <c r="N24" s="43"/>
      <c r="O24" s="69"/>
      <c r="P24" s="43"/>
      <c r="Q24" s="43"/>
      <c r="R24" s="43"/>
      <c r="S24" s="5"/>
      <c r="T24" s="6"/>
      <c r="U24" s="6"/>
      <c r="V24" s="6"/>
      <c r="W24" s="6"/>
      <c r="X24" s="6"/>
      <c r="Y24" s="6"/>
      <c r="Z24" s="6"/>
    </row>
    <row r="25" spans="1:26" ht="15.75" customHeight="1" x14ac:dyDescent="0.15">
      <c r="A25" s="26">
        <v>43073</v>
      </c>
      <c r="B25" s="65">
        <v>5</v>
      </c>
      <c r="C25" s="66"/>
      <c r="D25" s="67">
        <v>15</v>
      </c>
      <c r="E25" s="66"/>
      <c r="F25" s="67">
        <v>15</v>
      </c>
      <c r="G25" s="70"/>
      <c r="H25" s="67">
        <v>55</v>
      </c>
      <c r="I25" s="66"/>
      <c r="J25" s="67">
        <f t="shared" si="0"/>
        <v>10</v>
      </c>
      <c r="K25" s="66"/>
      <c r="L25" s="56"/>
      <c r="M25" s="69"/>
      <c r="N25" s="43"/>
      <c r="O25" s="69"/>
      <c r="P25" s="43"/>
      <c r="Q25" s="43"/>
      <c r="R25" s="43"/>
      <c r="S25" s="5"/>
      <c r="T25" s="6"/>
      <c r="U25" s="6"/>
      <c r="V25" s="6"/>
      <c r="W25" s="6"/>
      <c r="X25" s="6"/>
      <c r="Y25" s="6"/>
      <c r="Z25" s="6"/>
    </row>
    <row r="26" spans="1:26" ht="15.75" customHeight="1" x14ac:dyDescent="0.15">
      <c r="A26" s="34" t="s">
        <v>17</v>
      </c>
      <c r="B26" s="65">
        <v>5</v>
      </c>
      <c r="C26" s="66"/>
      <c r="D26" s="67">
        <v>15</v>
      </c>
      <c r="E26" s="66"/>
      <c r="F26" s="67">
        <v>15</v>
      </c>
      <c r="G26" s="70"/>
      <c r="H26" s="67">
        <v>65</v>
      </c>
      <c r="I26" s="66"/>
      <c r="J26" s="67">
        <f>4*5</f>
        <v>20</v>
      </c>
      <c r="K26" s="66"/>
      <c r="L26" s="56"/>
      <c r="M26" s="69"/>
      <c r="N26" s="43"/>
      <c r="O26" s="69"/>
      <c r="P26" s="43"/>
      <c r="Q26" s="43"/>
      <c r="R26" s="43"/>
      <c r="S26" s="5"/>
      <c r="T26" s="6"/>
      <c r="U26" s="6"/>
      <c r="V26" s="6"/>
      <c r="W26" s="6"/>
      <c r="X26" s="6"/>
      <c r="Y26" s="6"/>
      <c r="Z26" s="6"/>
    </row>
    <row r="27" spans="1:26" ht="15.75" customHeight="1" x14ac:dyDescent="0.15">
      <c r="A27" s="26">
        <v>43075</v>
      </c>
      <c r="B27" s="65">
        <v>5</v>
      </c>
      <c r="C27" s="66"/>
      <c r="D27" s="67">
        <v>15</v>
      </c>
      <c r="E27" s="66"/>
      <c r="F27" s="67">
        <v>15</v>
      </c>
      <c r="G27" s="70"/>
      <c r="H27" s="67">
        <v>75</v>
      </c>
      <c r="I27" s="66"/>
      <c r="J27" s="67">
        <f t="shared" si="1"/>
        <v>15</v>
      </c>
      <c r="K27" s="66"/>
      <c r="L27" s="56"/>
      <c r="M27" s="69"/>
      <c r="N27" s="43"/>
      <c r="O27" s="69"/>
      <c r="P27" s="43"/>
      <c r="Q27" s="43"/>
      <c r="R27" s="43"/>
      <c r="S27" s="5"/>
      <c r="T27" s="6"/>
      <c r="U27" s="6"/>
      <c r="V27" s="6"/>
      <c r="W27" s="6"/>
      <c r="X27" s="6"/>
      <c r="Y27" s="6"/>
      <c r="Z27" s="6"/>
    </row>
    <row r="28" spans="1:26" ht="15.75" customHeight="1" x14ac:dyDescent="0.15">
      <c r="A28" s="34" t="s">
        <v>20</v>
      </c>
      <c r="B28" s="65">
        <v>5</v>
      </c>
      <c r="C28" s="66"/>
      <c r="D28" s="67">
        <v>15</v>
      </c>
      <c r="E28" s="66"/>
      <c r="F28" s="67">
        <v>15</v>
      </c>
      <c r="G28" s="70"/>
      <c r="H28" s="67">
        <v>58</v>
      </c>
      <c r="I28" s="66"/>
      <c r="J28" s="67">
        <f t="shared" ref="J28:J31" si="2">5*1.5</f>
        <v>7.5</v>
      </c>
      <c r="K28" s="66"/>
      <c r="L28" s="56"/>
      <c r="M28" s="69"/>
      <c r="N28" s="43"/>
      <c r="O28" s="69"/>
      <c r="P28" s="43"/>
      <c r="Q28" s="43"/>
      <c r="R28" s="43"/>
      <c r="S28" s="5"/>
      <c r="T28" s="6"/>
      <c r="U28" s="6"/>
      <c r="V28" s="6"/>
      <c r="W28" s="6"/>
      <c r="X28" s="6"/>
      <c r="Y28" s="6"/>
      <c r="Z28" s="6"/>
    </row>
    <row r="29" spans="1:26" ht="15.75" customHeight="1" x14ac:dyDescent="0.15">
      <c r="A29" s="26">
        <v>43077</v>
      </c>
      <c r="B29" s="65">
        <v>5</v>
      </c>
      <c r="C29" s="66"/>
      <c r="D29" s="67">
        <v>15</v>
      </c>
      <c r="E29" s="66"/>
      <c r="F29" s="67">
        <v>15</v>
      </c>
      <c r="G29" s="70"/>
      <c r="H29" s="67">
        <v>0</v>
      </c>
      <c r="I29" s="66"/>
      <c r="J29" s="67">
        <f t="shared" si="2"/>
        <v>7.5</v>
      </c>
      <c r="K29" s="66"/>
      <c r="L29" s="56"/>
      <c r="M29" s="69"/>
      <c r="N29" s="43"/>
      <c r="O29" s="69"/>
      <c r="P29" s="43"/>
      <c r="Q29" s="43"/>
      <c r="R29" s="43"/>
      <c r="S29" s="5"/>
      <c r="T29" s="6"/>
      <c r="U29" s="6"/>
      <c r="V29" s="6"/>
      <c r="W29" s="6"/>
      <c r="X29" s="6"/>
      <c r="Y29" s="6"/>
      <c r="Z29" s="6"/>
    </row>
    <row r="30" spans="1:26" ht="15.75" customHeight="1" x14ac:dyDescent="0.15">
      <c r="A30" s="26">
        <v>43078</v>
      </c>
      <c r="B30" s="65">
        <v>5</v>
      </c>
      <c r="C30" s="66"/>
      <c r="D30" s="67">
        <v>15</v>
      </c>
      <c r="E30" s="66"/>
      <c r="F30" s="67">
        <v>15</v>
      </c>
      <c r="G30" s="70"/>
      <c r="H30" s="67">
        <v>50</v>
      </c>
      <c r="I30" s="66"/>
      <c r="J30" s="67">
        <f>5*3.5</f>
        <v>17.5</v>
      </c>
      <c r="K30" s="66"/>
      <c r="L30" s="56"/>
      <c r="M30" s="69"/>
      <c r="N30" s="43"/>
      <c r="O30" s="69"/>
      <c r="P30" s="43"/>
      <c r="Q30" s="43"/>
      <c r="R30" s="43"/>
      <c r="S30" s="5"/>
      <c r="T30" s="6"/>
      <c r="U30" s="6"/>
      <c r="V30" s="6"/>
      <c r="W30" s="6"/>
      <c r="X30" s="6"/>
      <c r="Y30" s="6"/>
      <c r="Z30" s="6"/>
    </row>
    <row r="31" spans="1:26" ht="15.75" customHeight="1" x14ac:dyDescent="0.15">
      <c r="A31" s="72">
        <v>43079</v>
      </c>
      <c r="B31" s="65">
        <v>5</v>
      </c>
      <c r="C31" s="66"/>
      <c r="D31" s="67">
        <v>15</v>
      </c>
      <c r="E31" s="66"/>
      <c r="F31" s="67">
        <v>15</v>
      </c>
      <c r="G31" s="70"/>
      <c r="H31" s="67">
        <v>0</v>
      </c>
      <c r="I31" s="66"/>
      <c r="J31" s="67">
        <f t="shared" si="2"/>
        <v>7.5</v>
      </c>
      <c r="K31" s="66"/>
      <c r="L31" s="56"/>
      <c r="M31" s="69"/>
      <c r="N31" s="43"/>
      <c r="O31" s="69"/>
      <c r="P31" s="43"/>
      <c r="Q31" s="43"/>
      <c r="R31" s="43"/>
      <c r="S31" s="5"/>
      <c r="T31" s="6"/>
      <c r="U31" s="6"/>
      <c r="V31" s="6"/>
      <c r="W31" s="6"/>
      <c r="X31" s="6"/>
      <c r="Y31" s="6"/>
      <c r="Z31" s="6"/>
    </row>
    <row r="32" spans="1:26" ht="15.75" customHeight="1" x14ac:dyDescent="0.15">
      <c r="A32" s="73"/>
      <c r="B32" s="74">
        <f t="shared" ref="B32:K32" si="3">SUM(B21:B31)</f>
        <v>55</v>
      </c>
      <c r="C32" s="75">
        <f t="shared" si="3"/>
        <v>0</v>
      </c>
      <c r="D32" s="75">
        <f t="shared" si="3"/>
        <v>165</v>
      </c>
      <c r="E32" s="75">
        <f t="shared" si="3"/>
        <v>0</v>
      </c>
      <c r="F32" s="75">
        <f t="shared" si="3"/>
        <v>165</v>
      </c>
      <c r="G32" s="75">
        <f t="shared" si="3"/>
        <v>0</v>
      </c>
      <c r="H32" s="75">
        <f t="shared" si="3"/>
        <v>418</v>
      </c>
      <c r="I32" s="75">
        <f t="shared" si="3"/>
        <v>0</v>
      </c>
      <c r="J32" s="75">
        <f t="shared" si="3"/>
        <v>120</v>
      </c>
      <c r="K32" s="75">
        <f t="shared" si="3"/>
        <v>0</v>
      </c>
      <c r="L32" s="56"/>
      <c r="M32" s="5"/>
      <c r="N32" s="51"/>
      <c r="O32" s="7"/>
      <c r="P32" s="43"/>
      <c r="Q32" s="43"/>
      <c r="R32" s="43"/>
      <c r="S32" s="5"/>
      <c r="T32" s="6"/>
      <c r="U32" s="6"/>
      <c r="V32" s="6"/>
      <c r="W32" s="6"/>
      <c r="X32" s="6"/>
      <c r="Y32" s="6"/>
      <c r="Z32" s="6"/>
    </row>
    <row r="33" spans="1:26" ht="15.75" customHeight="1" x14ac:dyDescent="0.1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13"/>
      <c r="M33" s="5"/>
      <c r="N33" s="6"/>
      <c r="O33" s="6"/>
      <c r="P33" s="51"/>
      <c r="Q33" s="51"/>
      <c r="R33" s="51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15">
      <c r="A34" s="7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15">
      <c r="A35" s="80" t="s">
        <v>41</v>
      </c>
      <c r="B35" s="51"/>
      <c r="C35" s="51"/>
      <c r="D35" s="51"/>
      <c r="E35" s="51"/>
      <c r="F35" s="51"/>
      <c r="G35" s="51"/>
      <c r="H35" s="51"/>
      <c r="I35" s="51"/>
      <c r="J35" s="81"/>
      <c r="K35" s="73"/>
      <c r="L35" s="13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82" t="s">
        <v>42</v>
      </c>
      <c r="B36" s="83"/>
      <c r="C36" s="84"/>
      <c r="D36" s="6"/>
      <c r="E36" s="6"/>
      <c r="F36" s="6"/>
      <c r="G36" s="85"/>
      <c r="H36" s="85"/>
      <c r="I36" s="6"/>
      <c r="J36" s="86"/>
      <c r="K36" s="87"/>
      <c r="L36" s="13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52"/>
      <c r="B37" s="83"/>
      <c r="C37" s="88"/>
      <c r="D37" s="6"/>
      <c r="E37" s="6"/>
      <c r="F37" s="6"/>
      <c r="G37" s="85"/>
      <c r="H37" s="85"/>
      <c r="I37" s="6"/>
      <c r="J37" s="86"/>
      <c r="K37" s="87"/>
      <c r="L37" s="13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52"/>
      <c r="B38" s="89" t="s">
        <v>43</v>
      </c>
      <c r="C38" s="90">
        <f>SUM(B32+D32+F32+H32+J32)</f>
        <v>923</v>
      </c>
      <c r="D38" s="5"/>
      <c r="E38" s="6"/>
      <c r="F38" s="6"/>
      <c r="G38" s="85"/>
      <c r="H38" s="85"/>
      <c r="I38" s="6"/>
      <c r="J38" s="86"/>
      <c r="K38" s="87"/>
      <c r="L38" s="13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15">
      <c r="A39" s="52"/>
      <c r="B39" s="89" t="s">
        <v>44</v>
      </c>
      <c r="C39" s="91">
        <f>C32+E32+G32+I32+K32+P32</f>
        <v>0</v>
      </c>
      <c r="D39" s="5"/>
      <c r="E39" s="6"/>
      <c r="F39" s="6"/>
      <c r="G39" s="83"/>
      <c r="H39" s="83"/>
      <c r="I39" s="6"/>
      <c r="J39" s="6"/>
      <c r="K39" s="7"/>
      <c r="L39" s="13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52"/>
      <c r="B40" s="6"/>
      <c r="C40" s="92"/>
      <c r="D40" s="6"/>
      <c r="E40" s="6"/>
      <c r="F40" s="6"/>
      <c r="G40" s="85"/>
      <c r="H40" s="85"/>
      <c r="I40" s="6"/>
      <c r="J40" s="86"/>
      <c r="K40" s="87"/>
      <c r="L40" s="13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15">
      <c r="A41" s="52"/>
      <c r="B41" s="89" t="s">
        <v>45</v>
      </c>
      <c r="C41" s="90">
        <f>SUM(E15)</f>
        <v>2275</v>
      </c>
      <c r="D41" s="5"/>
      <c r="E41" s="6"/>
      <c r="F41" s="6"/>
      <c r="G41" s="83"/>
      <c r="H41" s="83"/>
      <c r="I41" s="6"/>
      <c r="J41" s="6"/>
      <c r="K41" s="7"/>
      <c r="L41" s="13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15">
      <c r="A42" s="52"/>
      <c r="B42" s="89" t="s">
        <v>46</v>
      </c>
      <c r="C42" s="91">
        <f>F15</f>
        <v>0</v>
      </c>
      <c r="D42" s="5"/>
      <c r="E42" s="6"/>
      <c r="F42" s="6"/>
      <c r="G42" s="6"/>
      <c r="H42" s="6"/>
      <c r="I42" s="6"/>
      <c r="J42" s="6"/>
      <c r="K42" s="7"/>
      <c r="L42" s="13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15">
      <c r="A43" s="52"/>
      <c r="B43" s="6"/>
      <c r="C43" s="92"/>
      <c r="D43" s="6"/>
      <c r="E43" s="6"/>
      <c r="F43" s="6"/>
      <c r="G43" s="83"/>
      <c r="H43" s="83"/>
      <c r="I43" s="6"/>
      <c r="J43" s="6"/>
      <c r="K43" s="7"/>
      <c r="L43" s="13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15">
      <c r="A44" s="52"/>
      <c r="B44" s="89" t="s">
        <v>47</v>
      </c>
      <c r="C44" s="90">
        <f>SUM(C41-C38)</f>
        <v>1352</v>
      </c>
      <c r="D44" s="5"/>
      <c r="E44" s="6"/>
      <c r="F44" s="6"/>
      <c r="G44" s="6"/>
      <c r="H44" s="6"/>
      <c r="I44" s="6"/>
      <c r="J44" s="6"/>
      <c r="K44" s="7"/>
      <c r="L44" s="13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15">
      <c r="A45" s="52"/>
      <c r="B45" s="89" t="s">
        <v>48</v>
      </c>
      <c r="C45" s="91">
        <f>C42-C39</f>
        <v>0</v>
      </c>
      <c r="D45" s="5"/>
      <c r="E45" s="6"/>
      <c r="F45" s="6"/>
      <c r="G45" s="6"/>
      <c r="H45" s="6"/>
      <c r="I45" s="6"/>
      <c r="J45" s="6"/>
      <c r="K45" s="7"/>
      <c r="L45" s="13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15">
      <c r="A46" s="52"/>
      <c r="B46" s="6"/>
      <c r="C46" s="51"/>
      <c r="D46" s="6"/>
      <c r="E46" s="6"/>
      <c r="F46" s="6"/>
      <c r="G46" s="6"/>
      <c r="H46" s="6"/>
      <c r="I46" s="6"/>
      <c r="J46" s="6"/>
      <c r="K46" s="7"/>
      <c r="L46" s="13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15">
      <c r="A47" s="52"/>
      <c r="B47" s="6"/>
      <c r="C47" s="6"/>
      <c r="D47" s="6"/>
      <c r="E47" s="6"/>
      <c r="F47" s="6"/>
      <c r="G47" s="6"/>
      <c r="H47" s="6"/>
      <c r="I47" s="6"/>
      <c r="J47" s="6"/>
      <c r="K47" s="7"/>
      <c r="L47" s="13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15">
      <c r="A48" s="52"/>
      <c r="B48" s="6"/>
      <c r="C48" s="6"/>
      <c r="D48" s="6"/>
      <c r="E48" s="6"/>
      <c r="F48" s="6"/>
      <c r="G48" s="6"/>
      <c r="H48" s="6"/>
      <c r="I48" s="6"/>
      <c r="J48" s="6"/>
      <c r="K48" s="7"/>
      <c r="L48" s="13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15">
      <c r="A49" s="93" t="s">
        <v>49</v>
      </c>
      <c r="B49" s="6"/>
      <c r="C49" s="57"/>
      <c r="D49" s="6"/>
      <c r="E49" s="6"/>
      <c r="F49" s="6"/>
      <c r="G49" s="6"/>
      <c r="H49" s="6"/>
      <c r="I49" s="6"/>
      <c r="J49" s="6"/>
      <c r="K49" s="7"/>
      <c r="L49" s="13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.75" customHeight="1" x14ac:dyDescent="0.15">
      <c r="A50" s="52"/>
      <c r="B50" s="94" t="s">
        <v>50</v>
      </c>
      <c r="C50" s="95">
        <f>(C38*100)/C41</f>
        <v>40.571428571428569</v>
      </c>
      <c r="D50" s="96"/>
      <c r="E50" s="6"/>
      <c r="F50" s="6"/>
      <c r="G50" s="6"/>
      <c r="H50" s="6"/>
      <c r="I50" s="6"/>
      <c r="J50" s="6"/>
      <c r="K50" s="7"/>
      <c r="L50" s="13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15">
      <c r="A51" s="52"/>
      <c r="B51" s="97" t="s">
        <v>51</v>
      </c>
      <c r="C51" s="98" t="e">
        <f>(C39*100)/C42</f>
        <v>#DIV/0!</v>
      </c>
      <c r="D51" s="96"/>
      <c r="E51" s="6"/>
      <c r="F51" s="6"/>
      <c r="G51" s="6"/>
      <c r="H51" s="6"/>
      <c r="I51" s="6"/>
      <c r="J51" s="6"/>
      <c r="K51" s="7"/>
      <c r="L51" s="13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15">
      <c r="A52" s="93" t="s">
        <v>52</v>
      </c>
      <c r="B52" s="6"/>
      <c r="C52" s="92"/>
      <c r="D52" s="6"/>
      <c r="E52" s="6"/>
      <c r="F52" s="6"/>
      <c r="G52" s="6"/>
      <c r="H52" s="6"/>
      <c r="I52" s="6"/>
      <c r="J52" s="6"/>
      <c r="K52" s="7"/>
      <c r="L52" s="13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6.75" customHeight="1" x14ac:dyDescent="0.15">
      <c r="A53" s="52"/>
      <c r="B53" s="94" t="s">
        <v>53</v>
      </c>
      <c r="C53" s="99">
        <f>(30*E15)/100</f>
        <v>682.5</v>
      </c>
      <c r="D53" s="100"/>
      <c r="E53" s="6"/>
      <c r="F53" s="6"/>
      <c r="G53" s="6"/>
      <c r="H53" s="6"/>
      <c r="I53" s="6"/>
      <c r="J53" s="6"/>
      <c r="K53" s="7"/>
      <c r="L53" s="13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46.75" customHeight="1" x14ac:dyDescent="0.15">
      <c r="A54" s="52"/>
      <c r="B54" s="94" t="s">
        <v>54</v>
      </c>
      <c r="C54" s="99">
        <f>(40*E15)/100</f>
        <v>910</v>
      </c>
      <c r="D54" s="100"/>
      <c r="E54" s="6"/>
      <c r="F54" s="6"/>
      <c r="G54" s="6"/>
      <c r="H54" s="6"/>
      <c r="I54" s="6"/>
      <c r="J54" s="6"/>
      <c r="K54" s="7"/>
      <c r="L54" s="13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15">
      <c r="A55" s="52"/>
      <c r="B55" s="6"/>
      <c r="C55" s="51"/>
      <c r="D55" s="6"/>
      <c r="E55" s="6"/>
      <c r="F55" s="6"/>
      <c r="G55" s="6"/>
      <c r="H55" s="6"/>
      <c r="I55" s="6"/>
      <c r="J55" s="6"/>
      <c r="K55" s="7"/>
      <c r="L55" s="13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15">
      <c r="A56" s="52"/>
      <c r="B56" s="6"/>
      <c r="C56" s="6"/>
      <c r="D56" s="6"/>
      <c r="E56" s="6"/>
      <c r="F56" s="6"/>
      <c r="G56" s="6"/>
      <c r="H56" s="6"/>
      <c r="I56" s="6"/>
      <c r="J56" s="6"/>
      <c r="K56" s="7"/>
      <c r="L56" s="13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5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</sheetData>
  <mergeCells count="3">
    <mergeCell ref="B19:G19"/>
    <mergeCell ref="H19:I19"/>
    <mergeCell ref="J19:K19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"/>
  <sheetViews>
    <sheetView showGridLines="0" tabSelected="1" workbookViewId="0">
      <selection activeCell="A8" sqref="A8"/>
    </sheetView>
  </sheetViews>
  <sheetFormatPr baseColWidth="10" defaultColWidth="12.6640625" defaultRowHeight="15.75" customHeight="1" x14ac:dyDescent="0.15"/>
  <cols>
    <col min="1" max="1" width="7.33203125" style="101" customWidth="1"/>
    <col min="2" max="2" width="17.6640625" style="101" customWidth="1"/>
    <col min="3" max="6" width="12.6640625" style="101" customWidth="1"/>
    <col min="7" max="16384" width="12.6640625" style="101"/>
  </cols>
  <sheetData>
    <row r="1" spans="1:5" ht="13.75" customHeight="1" x14ac:dyDescent="0.15">
      <c r="A1" s="6"/>
      <c r="B1" s="6"/>
      <c r="C1" s="6"/>
      <c r="D1" s="6"/>
      <c r="E1" s="6"/>
    </row>
    <row r="2" spans="1:5" ht="13.75" customHeight="1" x14ac:dyDescent="0.15">
      <c r="A2" s="102" t="s">
        <v>55</v>
      </c>
      <c r="B2" s="93" t="s">
        <v>56</v>
      </c>
      <c r="C2" s="6"/>
      <c r="D2" s="6"/>
      <c r="E2" s="6"/>
    </row>
    <row r="3" spans="1:5" ht="13.75" customHeight="1" x14ac:dyDescent="0.15">
      <c r="A3" s="102" t="s">
        <v>29</v>
      </c>
      <c r="B3" s="93" t="s">
        <v>57</v>
      </c>
      <c r="C3" s="103"/>
      <c r="D3" s="6"/>
      <c r="E3" s="6"/>
    </row>
    <row r="4" spans="1:5" ht="13.75" customHeight="1" x14ac:dyDescent="0.15">
      <c r="A4" s="102" t="s">
        <v>28</v>
      </c>
      <c r="B4" s="93" t="s">
        <v>58</v>
      </c>
      <c r="C4" s="6"/>
      <c r="D4" s="6"/>
      <c r="E4" s="6"/>
    </row>
    <row r="5" spans="1:5" ht="13.75" customHeight="1" x14ac:dyDescent="0.15">
      <c r="A5" s="6" t="s">
        <v>60</v>
      </c>
      <c r="B5" s="6"/>
      <c r="C5" s="6"/>
      <c r="D5" s="6"/>
      <c r="E5" s="6"/>
    </row>
    <row r="6" spans="1:5" ht="13.75" customHeight="1" x14ac:dyDescent="0.15">
      <c r="A6" s="6" t="s">
        <v>61</v>
      </c>
      <c r="B6" s="6"/>
      <c r="C6" s="6"/>
      <c r="D6" s="6"/>
      <c r="E6" s="6"/>
    </row>
    <row r="7" spans="1:5" ht="13.75" customHeight="1" x14ac:dyDescent="0.15">
      <c r="A7" s="6" t="s">
        <v>62</v>
      </c>
      <c r="B7" s="6"/>
      <c r="C7" s="6"/>
      <c r="D7" s="6"/>
      <c r="E7" s="6"/>
    </row>
    <row r="8" spans="1:5" ht="13.75" customHeight="1" x14ac:dyDescent="0.15">
      <c r="A8" s="6"/>
      <c r="B8" s="6"/>
      <c r="C8" s="6"/>
      <c r="D8" s="6"/>
      <c r="E8" s="6"/>
    </row>
    <row r="9" spans="1:5" ht="13.75" customHeight="1" x14ac:dyDescent="0.15">
      <c r="A9" s="6"/>
      <c r="B9" s="6"/>
      <c r="C9" s="6"/>
      <c r="D9" s="6"/>
      <c r="E9" s="6"/>
    </row>
    <row r="10" spans="1:5" ht="13.75" customHeight="1" x14ac:dyDescent="0.15">
      <c r="A10" s="6"/>
      <c r="B10" s="6"/>
      <c r="C10" s="6"/>
      <c r="D10" s="6"/>
      <c r="E10" s="6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660579657154EA8D4C267C8D0951F" ma:contentTypeVersion="17" ma:contentTypeDescription="Create a new document." ma:contentTypeScope="" ma:versionID="e432bcefab9b0411a7fb2633c32bba4b">
  <xsd:schema xmlns:xsd="http://www.w3.org/2001/XMLSchema" xmlns:xs="http://www.w3.org/2001/XMLSchema" xmlns:p="http://schemas.microsoft.com/office/2006/metadata/properties" xmlns:ns2="102a36f1-065e-463a-97e3-2c263ab661af" xmlns:ns3="04007bd9-c0d9-4f27-a4ad-edebe3770499" targetNamespace="http://schemas.microsoft.com/office/2006/metadata/properties" ma:root="true" ma:fieldsID="314ed42fcc75d85b8c2c2871e78131df" ns2:_="" ns3:_="">
    <xsd:import namespace="102a36f1-065e-463a-97e3-2c263ab661af"/>
    <xsd:import namespace="04007bd9-c0d9-4f27-a4ad-edebe3770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a36f1-065e-463a-97e3-2c263ab661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6cdf1cd-9813-4153-ab27-573821dca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7bd9-c0d9-4f27-a4ad-edebe3770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d2a84d8-057f-40d4-980b-4ffb05458a53}" ma:internalName="TaxCatchAll" ma:showField="CatchAllData" ma:web="04007bd9-c0d9-4f27-a4ad-edebe37704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07bd9-c0d9-4f27-a4ad-edebe3770499" xsi:nil="true"/>
    <lcf76f155ced4ddcb4097134ff3c332f xmlns="102a36f1-065e-463a-97e3-2c263ab661af">
      <Terms xmlns="http://schemas.microsoft.com/office/infopath/2007/PartnerControls"/>
    </lcf76f155ced4ddcb4097134ff3c332f>
    <SharedWithUsers xmlns="04007bd9-c0d9-4f27-a4ad-edebe3770499">
      <UserInfo>
        <DisplayName>Ivan Schustak</DisplayName>
        <AccountId>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5282CF9-D401-47E7-BE3D-2CB2ABAB41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1A3F3-9800-43E2-A5B1-587AFA1A6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a36f1-065e-463a-97e3-2c263ab661af"/>
    <ds:schemaRef ds:uri="04007bd9-c0d9-4f27-a4ad-edebe3770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30867-C0ED-4140-B6CF-DD1547CFDB8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4007bd9-c0d9-4f27-a4ad-edebe3770499"/>
    <ds:schemaRef ds:uri="102a36f1-065e-463a-97e3-2c263ab661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 and Earnings</vt:lpstr>
      <vt:lpstr>Projected Expenses by 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Tucker</dc:creator>
  <cp:lastModifiedBy>Drew Tucker</cp:lastModifiedBy>
  <dcterms:created xsi:type="dcterms:W3CDTF">2022-10-11T20:53:04Z</dcterms:created>
  <dcterms:modified xsi:type="dcterms:W3CDTF">2022-10-14T16:12:29Z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0x01010065C660579657154EA8D4C267C8D0951F</vt:lpwstr>
  </property>
  <property fmtid="{D5CDD505-2E9C-101B-9397-08002B2CF9AE}" pid="3" name="MediaServiceImageTags">
    <vt:lpwstr/>
  </property>
</Properties>
</file>